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Users\86131\Desktop\"/>
    </mc:Choice>
  </mc:AlternateContent>
  <xr:revisionPtr revIDLastSave="0" documentId="13_ncr:1_{9CD4B2FE-B844-4148-A55B-DAFB15FF7367}" xr6:coauthVersionLast="47" xr6:coauthVersionMax="47" xr10:uidLastSave="{00000000-0000-0000-0000-000000000000}"/>
  <bookViews>
    <workbookView xWindow="-110" yWindow="-110" windowWidth="25820" windowHeight="15620" xr2:uid="{00000000-000D-0000-FFFF-FFFF0000000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27" i="1" l="1"/>
  <c r="L57" i="1"/>
  <c r="K57" i="1"/>
  <c r="D56" i="1"/>
  <c r="F48" i="1"/>
  <c r="F49" i="1"/>
  <c r="F47" i="1"/>
  <c r="R27" i="1"/>
  <c r="R28" i="1"/>
  <c r="R29" i="1"/>
  <c r="R30" i="1"/>
  <c r="R31" i="1"/>
  <c r="R32" i="1"/>
  <c r="R26" i="1"/>
  <c r="I23" i="1"/>
  <c r="H23" i="1" s="1"/>
  <c r="H22" i="1"/>
  <c r="G16" i="1"/>
  <c r="F16" i="1"/>
  <c r="G15" i="1"/>
  <c r="F15" i="1"/>
  <c r="G14" i="1"/>
  <c r="F14" i="1"/>
  <c r="G13" i="1"/>
  <c r="F13" i="1"/>
  <c r="G12" i="1"/>
  <c r="F12" i="1"/>
  <c r="J4" i="1"/>
  <c r="J5" i="1"/>
  <c r="J6" i="1"/>
  <c r="J7" i="1"/>
  <c r="J3" i="1"/>
  <c r="I4" i="1"/>
  <c r="I5" i="1"/>
  <c r="I6" i="1"/>
  <c r="I7" i="1"/>
  <c r="I3" i="1"/>
  <c r="H4" i="1"/>
  <c r="H5" i="1"/>
  <c r="H6" i="1"/>
  <c r="H7" i="1"/>
  <c r="H3" i="1"/>
  <c r="I24" i="1" l="1"/>
  <c r="I25" i="1" l="1"/>
  <c r="H24" i="1"/>
  <c r="H25" i="1" l="1"/>
  <c r="I26" i="1"/>
  <c r="H26" i="1" l="1"/>
  <c r="I27" i="1"/>
</calcChain>
</file>

<file path=xl/sharedStrings.xml><?xml version="1.0" encoding="utf-8"?>
<sst xmlns="http://schemas.openxmlformats.org/spreadsheetml/2006/main" count="25" uniqueCount="21">
  <si>
    <t>$x_0$</t>
    <phoneticPr fontId="1" type="noConversion"/>
  </si>
  <si>
    <t>$V_{BuOH}$</t>
    <phoneticPr fontId="1" type="noConversion"/>
  </si>
  <si>
    <t>$V_{CyH}$</t>
    <phoneticPr fontId="1" type="noConversion"/>
  </si>
  <si>
    <t>$m_{BuOH}$</t>
    <phoneticPr fontId="1" type="noConversion"/>
  </si>
  <si>
    <t>$m_{CyH}$</t>
    <phoneticPr fontId="1" type="noConversion"/>
  </si>
  <si>
    <t>$x$</t>
    <phoneticPr fontId="1" type="noConversion"/>
  </si>
  <si>
    <t>称量数据和各溶液的摩尔分数</t>
  </si>
  <si>
    <t>$C_0/pF$</t>
    <phoneticPr fontId="1" type="noConversion"/>
  </si>
  <si>
    <t>$C_{sample}/pF$</t>
    <phoneticPr fontId="1" type="noConversion"/>
  </si>
  <si>
    <t>$C_0^,/pF$</t>
    <phoneticPr fontId="1" type="noConversion"/>
  </si>
  <si>
    <t>$C_{sample}^,/pF$</t>
    <phoneticPr fontId="1" type="noConversion"/>
  </si>
  <si>
    <t>$\varepsilon$</t>
    <phoneticPr fontId="1" type="noConversion"/>
  </si>
  <si>
    <t>$\rho$/$g\cdot cm^{-3}$</t>
    <phoneticPr fontId="1" type="noConversion"/>
  </si>
  <si>
    <t>$\bar{\rho}$/$g\cdot cm^{-3}$</t>
    <phoneticPr fontId="1" type="noConversion"/>
  </si>
  <si>
    <t>$m_0$</t>
    <phoneticPr fontId="1" type="noConversion"/>
  </si>
  <si>
    <t>$\rm H_2O$</t>
    <phoneticPr fontId="1" type="noConversion"/>
  </si>
  <si>
    <t>$m_{(l)}+m_0$</t>
    <phoneticPr fontId="1" type="noConversion"/>
  </si>
  <si>
    <t>$m_{(l)}$</t>
    <phoneticPr fontId="1" type="noConversion"/>
  </si>
  <si>
    <t>$\alpha_{BuOH}$</t>
    <phoneticPr fontId="1" type="noConversion"/>
  </si>
  <si>
    <t>$\overline{\alpha_{BuOH}}$</t>
    <phoneticPr fontId="1" type="noConversion"/>
  </si>
  <si>
    <t>$\rm BuOH$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</si>
</sst>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0.000"/>
    <numFmt numFmtId="177" formatCode="0.000_ "/>
    <numFmt numFmtId="178" formatCode="0.00000"/>
    <numFmt numFmtId="179" formatCode="0.0000"/>
  </numFmts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2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177" fontId="0" fillId="0" borderId="0" xfId="0" applyNumberFormat="1" applyAlignment="1">
      <alignment horizontal="center" vertical="center"/>
    </xf>
    <xf numFmtId="179" fontId="0" fillId="0" borderId="0" xfId="0" applyNumberFormat="1" applyAlignment="1">
      <alignment horizontal="center" vertical="center"/>
    </xf>
    <xf numFmtId="178" fontId="0" fillId="0" borderId="0" xfId="0" applyNumberFormat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4</xdr:row>
      <xdr:rowOff>0</xdr:rowOff>
    </xdr:from>
    <xdr:to>
      <xdr:col>17</xdr:col>
      <xdr:colOff>13163</xdr:colOff>
      <xdr:row>10</xdr:row>
      <xdr:rowOff>162096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027BCB9-0B63-B2A7-1A26-52DB8FA8A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24800" y="711200"/>
          <a:ext cx="3315163" cy="1228896"/>
        </a:xfrm>
        <a:prstGeom prst="rect">
          <a:avLst/>
        </a:prstGeom>
      </xdr:spPr>
    </xdr:pic>
    <xdr:clientData/>
  </xdr:twoCellAnchor>
  <xdr:twoCellAnchor editAs="oneCell">
    <xdr:from>
      <xdr:col>17</xdr:col>
      <xdr:colOff>554541</xdr:colOff>
      <xdr:row>12</xdr:row>
      <xdr:rowOff>152400</xdr:rowOff>
    </xdr:from>
    <xdr:to>
      <xdr:col>22</xdr:col>
      <xdr:colOff>168875</xdr:colOff>
      <xdr:row>43</xdr:row>
      <xdr:rowOff>59883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A5162DC-FFEA-0F60-C044-2DC27E995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73441" y="2286000"/>
          <a:ext cx="2986184" cy="5419283"/>
        </a:xfrm>
        <a:prstGeom prst="rect">
          <a:avLst/>
        </a:prstGeom>
      </xdr:spPr>
    </xdr:pic>
    <xdr:clientData/>
  </xdr:twoCellAnchor>
  <xdr:twoCellAnchor editAs="oneCell">
    <xdr:from>
      <xdr:col>12</xdr:col>
      <xdr:colOff>482600</xdr:colOff>
      <xdr:row>33</xdr:row>
      <xdr:rowOff>53657</xdr:rowOff>
    </xdr:from>
    <xdr:to>
      <xdr:col>20</xdr:col>
      <xdr:colOff>75712</xdr:colOff>
      <xdr:row>47</xdr:row>
      <xdr:rowOff>121930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FB2592C-B404-54F9-165A-C4E8004E9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07400" y="5921057"/>
          <a:ext cx="4946162" cy="25574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T57"/>
  <sheetViews>
    <sheetView tabSelected="1" topLeftCell="A10" workbookViewId="0">
      <selection activeCell="J33" sqref="J33"/>
    </sheetView>
  </sheetViews>
  <sheetFormatPr defaultRowHeight="14" x14ac:dyDescent="0.3"/>
  <cols>
    <col min="1" max="11" width="8.6640625" style="2"/>
    <col min="12" max="12" width="12.5" style="2" bestFit="1" customWidth="1"/>
    <col min="13" max="17" width="8.6640625" style="2"/>
    <col min="18" max="18" width="9.58203125" style="2" bestFit="1" customWidth="1"/>
    <col min="19" max="16384" width="8.6640625" style="2"/>
  </cols>
  <sheetData>
    <row r="3" spans="2:10" x14ac:dyDescent="0.3">
      <c r="B3" s="1">
        <v>0.05</v>
      </c>
      <c r="C3" s="1">
        <v>0.64</v>
      </c>
      <c r="D3" s="2">
        <v>14.35</v>
      </c>
      <c r="E3" s="3">
        <v>62.860999999999997</v>
      </c>
      <c r="F3" s="3">
        <v>63.363999999999997</v>
      </c>
      <c r="G3" s="3">
        <v>74.430000000000007</v>
      </c>
      <c r="H3" s="4">
        <f>F3-E3</f>
        <v>0.50300000000000011</v>
      </c>
      <c r="I3" s="4">
        <f>G3-F3</f>
        <v>11.06600000000001</v>
      </c>
      <c r="J3" s="5">
        <f>H3/74.12/(H3/74.12+I3/84.16)</f>
        <v>4.9078609750408175E-2</v>
      </c>
    </row>
    <row r="4" spans="2:10" x14ac:dyDescent="0.3">
      <c r="B4" s="1">
        <v>0.08</v>
      </c>
      <c r="C4" s="1">
        <v>1.03</v>
      </c>
      <c r="D4" s="2">
        <v>13.97</v>
      </c>
      <c r="E4" s="3">
        <v>42.418999999999997</v>
      </c>
      <c r="F4" s="3">
        <v>43.228999999999999</v>
      </c>
      <c r="G4" s="3">
        <v>54.048000000000002</v>
      </c>
      <c r="H4" s="4">
        <f t="shared" ref="H4:H7" si="0">F4-E4</f>
        <v>0.81000000000000227</v>
      </c>
      <c r="I4" s="4">
        <f t="shared" ref="I4:I7" si="1">G4-F4</f>
        <v>10.819000000000003</v>
      </c>
      <c r="J4" s="5">
        <f t="shared" ref="J4:J7" si="2">H4/74.12/(H4/74.12+I4/84.16)</f>
        <v>7.8349208690186356E-2</v>
      </c>
    </row>
    <row r="5" spans="2:10" x14ac:dyDescent="0.3">
      <c r="B5" s="1">
        <v>0.1</v>
      </c>
      <c r="C5" s="1">
        <v>1.29</v>
      </c>
      <c r="D5" s="2">
        <v>13.71</v>
      </c>
      <c r="E5" s="3">
        <v>62.692999999999998</v>
      </c>
      <c r="F5" s="3">
        <v>63.710999999999999</v>
      </c>
      <c r="G5" s="3">
        <v>74.352999999999994</v>
      </c>
      <c r="H5" s="4">
        <f t="shared" si="0"/>
        <v>1.0180000000000007</v>
      </c>
      <c r="I5" s="4">
        <f t="shared" si="1"/>
        <v>10.641999999999996</v>
      </c>
      <c r="J5" s="5">
        <f t="shared" si="2"/>
        <v>9.7974621867174969E-2</v>
      </c>
    </row>
    <row r="6" spans="2:10" x14ac:dyDescent="0.3">
      <c r="B6" s="1">
        <v>0.12</v>
      </c>
      <c r="C6" s="1">
        <v>1.55</v>
      </c>
      <c r="D6" s="2">
        <v>13.45</v>
      </c>
      <c r="E6" s="3">
        <v>58.082999999999998</v>
      </c>
      <c r="F6" s="3">
        <v>59.298000000000002</v>
      </c>
      <c r="G6" s="3">
        <v>69.701999999999998</v>
      </c>
      <c r="H6" s="4">
        <f t="shared" si="0"/>
        <v>1.2150000000000034</v>
      </c>
      <c r="I6" s="4">
        <f t="shared" si="1"/>
        <v>10.403999999999996</v>
      </c>
      <c r="J6" s="5">
        <f t="shared" si="2"/>
        <v>0.11707640385341492</v>
      </c>
    </row>
    <row r="7" spans="2:10" x14ac:dyDescent="0.3">
      <c r="B7" s="1">
        <v>0.15</v>
      </c>
      <c r="C7" s="1">
        <v>1.95</v>
      </c>
      <c r="D7" s="2">
        <v>13.05</v>
      </c>
      <c r="E7" s="3">
        <v>58.951999999999998</v>
      </c>
      <c r="F7" s="3">
        <v>60.505000000000003</v>
      </c>
      <c r="G7" s="3">
        <v>70.590999999999994</v>
      </c>
      <c r="H7" s="4">
        <f t="shared" si="0"/>
        <v>1.5530000000000044</v>
      </c>
      <c r="I7" s="4">
        <f t="shared" si="1"/>
        <v>10.085999999999991</v>
      </c>
      <c r="J7" s="5">
        <f t="shared" si="2"/>
        <v>0.14881501780536158</v>
      </c>
    </row>
    <row r="11" spans="2:10" x14ac:dyDescent="0.3">
      <c r="C11" s="2" t="s">
        <v>0</v>
      </c>
      <c r="D11" s="2" t="s">
        <v>1</v>
      </c>
      <c r="E11" s="2" t="s">
        <v>2</v>
      </c>
      <c r="F11" s="2" t="s">
        <v>3</v>
      </c>
      <c r="G11" s="2" t="s">
        <v>4</v>
      </c>
      <c r="H11" s="2" t="s">
        <v>5</v>
      </c>
    </row>
    <row r="12" spans="2:10" x14ac:dyDescent="0.3">
      <c r="C12" s="1">
        <v>0.05</v>
      </c>
      <c r="D12" s="1">
        <v>0.64</v>
      </c>
      <c r="E12" s="2">
        <v>14.35</v>
      </c>
      <c r="F12" s="4">
        <f>D12-C12</f>
        <v>0.59</v>
      </c>
      <c r="G12" s="4">
        <f>E12-D12</f>
        <v>13.709999999999999</v>
      </c>
      <c r="H12" s="3">
        <v>4.9078609750408175E-2</v>
      </c>
    </row>
    <row r="13" spans="2:10" x14ac:dyDescent="0.3">
      <c r="C13" s="1">
        <v>0.08</v>
      </c>
      <c r="D13" s="1">
        <v>1.03</v>
      </c>
      <c r="E13" s="2">
        <v>13.97</v>
      </c>
      <c r="F13" s="4">
        <f t="shared" ref="F13:F16" si="3">D13-C13</f>
        <v>0.95000000000000007</v>
      </c>
      <c r="G13" s="4">
        <f t="shared" ref="G13:G16" si="4">E13-D13</f>
        <v>12.940000000000001</v>
      </c>
      <c r="H13" s="3">
        <v>7.8349208690186356E-2</v>
      </c>
    </row>
    <row r="14" spans="2:10" x14ac:dyDescent="0.3">
      <c r="C14" s="1">
        <v>0.1</v>
      </c>
      <c r="D14" s="1">
        <v>1.29</v>
      </c>
      <c r="E14" s="2">
        <v>13.71</v>
      </c>
      <c r="F14" s="4">
        <f t="shared" si="3"/>
        <v>1.19</v>
      </c>
      <c r="G14" s="4">
        <f t="shared" si="4"/>
        <v>12.420000000000002</v>
      </c>
      <c r="H14" s="3">
        <v>9.7974621867174969E-2</v>
      </c>
    </row>
    <row r="15" spans="2:10" x14ac:dyDescent="0.3">
      <c r="C15" s="1">
        <v>0.12</v>
      </c>
      <c r="D15" s="1">
        <v>1.55</v>
      </c>
      <c r="E15" s="2">
        <v>13.45</v>
      </c>
      <c r="F15" s="4">
        <f t="shared" si="3"/>
        <v>1.4300000000000002</v>
      </c>
      <c r="G15" s="4">
        <f t="shared" si="4"/>
        <v>11.899999999999999</v>
      </c>
      <c r="H15" s="3">
        <v>0.11707640385341492</v>
      </c>
    </row>
    <row r="16" spans="2:10" x14ac:dyDescent="0.3">
      <c r="C16" s="1">
        <v>0.15</v>
      </c>
      <c r="D16" s="1">
        <v>1.95</v>
      </c>
      <c r="E16" s="2">
        <v>13.05</v>
      </c>
      <c r="F16" s="4">
        <f t="shared" si="3"/>
        <v>1.8</v>
      </c>
      <c r="G16" s="4">
        <f t="shared" si="4"/>
        <v>11.100000000000001</v>
      </c>
      <c r="H16" s="3">
        <v>0.14881501780536158</v>
      </c>
    </row>
    <row r="18" spans="3:20" x14ac:dyDescent="0.3">
      <c r="C18" s="2" t="s">
        <v>6</v>
      </c>
    </row>
    <row r="21" spans="3:20" x14ac:dyDescent="0.3">
      <c r="C21" s="2" t="s">
        <v>5</v>
      </c>
      <c r="D21" s="2" t="s">
        <v>7</v>
      </c>
      <c r="E21" s="2" t="s">
        <v>8</v>
      </c>
      <c r="F21" s="2" t="s">
        <v>9</v>
      </c>
      <c r="G21" s="2" t="s">
        <v>10</v>
      </c>
    </row>
    <row r="22" spans="3:20" x14ac:dyDescent="0.3">
      <c r="C22" s="3">
        <v>0</v>
      </c>
      <c r="D22" s="2">
        <v>3.99</v>
      </c>
      <c r="E22" s="1">
        <v>6.56</v>
      </c>
      <c r="F22" s="2">
        <v>3.99</v>
      </c>
      <c r="G22" s="1">
        <v>6.56</v>
      </c>
      <c r="H22" s="2">
        <f>(G22-I22)/(F22-I22)</f>
        <v>2.0261999999999944</v>
      </c>
      <c r="I22" s="2">
        <v>1.4856148898849999</v>
      </c>
    </row>
    <row r="23" spans="3:20" x14ac:dyDescent="0.3">
      <c r="C23" s="3">
        <v>4.9078609750408175E-2</v>
      </c>
      <c r="D23" s="2">
        <v>3.99</v>
      </c>
      <c r="E23" s="1">
        <v>6.77</v>
      </c>
      <c r="F23" s="2">
        <v>3.99</v>
      </c>
      <c r="G23" s="1">
        <v>6.77</v>
      </c>
      <c r="H23" s="2">
        <f>(G23-I23)/(F23-I23)</f>
        <v>2.110052918287932</v>
      </c>
      <c r="I23" s="2">
        <f>I22</f>
        <v>1.4856148898849999</v>
      </c>
    </row>
    <row r="24" spans="3:20" x14ac:dyDescent="0.3">
      <c r="C24" s="3">
        <v>7.8349208690186356E-2</v>
      </c>
      <c r="D24" s="2">
        <v>3.99</v>
      </c>
      <c r="E24" s="1">
        <v>6.94</v>
      </c>
      <c r="F24" s="2">
        <v>3.99</v>
      </c>
      <c r="G24" s="1">
        <v>6.94</v>
      </c>
      <c r="H24" s="2">
        <f t="shared" ref="H24:H27" si="5">(G24-I24)/(F24-I24)</f>
        <v>2.1779338521400717</v>
      </c>
      <c r="I24" s="2">
        <f t="shared" ref="I24:I27" si="6">I23</f>
        <v>1.4856148898849999</v>
      </c>
    </row>
    <row r="25" spans="3:20" x14ac:dyDescent="0.3">
      <c r="C25" s="3">
        <v>9.7974621867174969E-2</v>
      </c>
      <c r="D25" s="2">
        <v>3.99</v>
      </c>
      <c r="E25" s="1">
        <v>7.07</v>
      </c>
      <c r="F25" s="2">
        <v>3.99</v>
      </c>
      <c r="G25" s="1">
        <v>7.07</v>
      </c>
      <c r="H25" s="2">
        <f t="shared" si="5"/>
        <v>2.2298428015564142</v>
      </c>
      <c r="I25" s="2">
        <f t="shared" si="6"/>
        <v>1.4856148898849999</v>
      </c>
      <c r="N25" s="2" t="s">
        <v>5</v>
      </c>
      <c r="O25" s="8" t="s">
        <v>12</v>
      </c>
      <c r="P25" s="8"/>
      <c r="Q25" s="8"/>
      <c r="R25" s="7" t="s">
        <v>13</v>
      </c>
      <c r="S25" s="7"/>
      <c r="T25" s="7"/>
    </row>
    <row r="26" spans="3:20" x14ac:dyDescent="0.3">
      <c r="C26" s="3">
        <v>0.11707640385341492</v>
      </c>
      <c r="D26" s="2">
        <v>3.99</v>
      </c>
      <c r="E26" s="1">
        <v>7.2</v>
      </c>
      <c r="F26" s="2">
        <v>3.99</v>
      </c>
      <c r="G26" s="1">
        <v>7.2</v>
      </c>
      <c r="H26" s="2">
        <f t="shared" si="5"/>
        <v>2.2817517509727558</v>
      </c>
      <c r="I26" s="2">
        <f t="shared" si="6"/>
        <v>1.4856148898849999</v>
      </c>
      <c r="N26" s="3">
        <v>0</v>
      </c>
      <c r="O26" s="2">
        <v>0.77839999999999998</v>
      </c>
      <c r="P26" s="2">
        <v>0.77839999999999998</v>
      </c>
      <c r="Q26" s="2">
        <v>0.77839999999999998</v>
      </c>
      <c r="R26" s="5">
        <f>AVERAGE(O26:Q26)</f>
        <v>0.77839999999999998</v>
      </c>
    </row>
    <row r="27" spans="3:20" x14ac:dyDescent="0.3">
      <c r="C27" s="3">
        <v>0.14881501780536158</v>
      </c>
      <c r="D27" s="2">
        <v>3.99</v>
      </c>
      <c r="E27" s="1">
        <v>7.53</v>
      </c>
      <c r="F27" s="2">
        <v>3.99</v>
      </c>
      <c r="G27" s="1">
        <v>7.53</v>
      </c>
      <c r="H27" s="2">
        <f>(G27-I27)/(F27-I27)</f>
        <v>2.4135206225680861</v>
      </c>
      <c r="I27" s="2">
        <f t="shared" si="6"/>
        <v>1.4856148898849999</v>
      </c>
      <c r="N27" s="3">
        <v>4.9078609750408175E-2</v>
      </c>
      <c r="O27" s="2">
        <v>0.77869999999999995</v>
      </c>
      <c r="P27" s="2">
        <v>0.77869999999999995</v>
      </c>
      <c r="Q27" s="2">
        <v>0.77869999999999995</v>
      </c>
      <c r="R27" s="5">
        <f t="shared" ref="R27:R32" si="7">AVERAGE(O27:Q27)</f>
        <v>0.77870000000000006</v>
      </c>
    </row>
    <row r="28" spans="3:20" x14ac:dyDescent="0.3">
      <c r="F28" s="2" t="s">
        <v>5</v>
      </c>
      <c r="G28" s="2" t="s">
        <v>11</v>
      </c>
      <c r="N28" s="3">
        <v>7.8349208690186356E-2</v>
      </c>
      <c r="O28" s="2">
        <v>0.77910000000000001</v>
      </c>
      <c r="P28" s="2">
        <v>0.77910000000000001</v>
      </c>
      <c r="Q28" s="2">
        <v>0.77910000000000001</v>
      </c>
      <c r="R28" s="5">
        <f t="shared" si="7"/>
        <v>0.77910000000000001</v>
      </c>
    </row>
    <row r="29" spans="3:20" x14ac:dyDescent="0.3">
      <c r="F29" s="3">
        <v>0</v>
      </c>
      <c r="G29" s="2">
        <v>2.0261999999999944</v>
      </c>
      <c r="N29" s="3">
        <v>9.7974621867174969E-2</v>
      </c>
      <c r="O29" s="2">
        <v>0.77939999999999998</v>
      </c>
      <c r="P29" s="2">
        <v>0.77949999999999997</v>
      </c>
      <c r="Q29" s="2">
        <v>0.77949999999999997</v>
      </c>
      <c r="R29" s="5">
        <f t="shared" si="7"/>
        <v>0.77946666666666664</v>
      </c>
    </row>
    <row r="30" spans="3:20" x14ac:dyDescent="0.3">
      <c r="F30" s="3">
        <v>4.9078609750408175E-2</v>
      </c>
      <c r="G30" s="2">
        <v>2.110052918287932</v>
      </c>
      <c r="N30" s="3">
        <v>0.11707640385341492</v>
      </c>
      <c r="O30" s="2">
        <v>0.77969999999999995</v>
      </c>
      <c r="P30" s="2">
        <v>0.77980000000000005</v>
      </c>
      <c r="Q30" s="2">
        <v>0.77980000000000005</v>
      </c>
      <c r="R30" s="5">
        <f t="shared" si="7"/>
        <v>0.77976666666666661</v>
      </c>
    </row>
    <row r="31" spans="3:20" x14ac:dyDescent="0.3">
      <c r="F31" s="3">
        <v>7.8349208690186356E-2</v>
      </c>
      <c r="G31" s="2">
        <v>2.1779338521400717</v>
      </c>
      <c r="N31" s="3">
        <v>0.14881501780536158</v>
      </c>
      <c r="O31" s="2">
        <v>0.78029999999999999</v>
      </c>
      <c r="P31" s="2">
        <v>0.78039999999999998</v>
      </c>
      <c r="Q31" s="2">
        <v>0.78039999999999998</v>
      </c>
      <c r="R31" s="5">
        <f t="shared" si="7"/>
        <v>0.78036666666666665</v>
      </c>
    </row>
    <row r="32" spans="3:20" x14ac:dyDescent="0.3">
      <c r="F32" s="3">
        <v>9.7974621867174969E-2</v>
      </c>
      <c r="G32" s="2">
        <v>2.2298428015564142</v>
      </c>
      <c r="N32" s="3">
        <v>1</v>
      </c>
      <c r="O32" s="2">
        <v>0.80945</v>
      </c>
      <c r="P32" s="2">
        <v>0.80945</v>
      </c>
      <c r="Q32" s="2">
        <v>0.80944000000000005</v>
      </c>
      <c r="R32" s="6">
        <f t="shared" si="7"/>
        <v>0.80944666666666665</v>
      </c>
    </row>
    <row r="33" spans="3:7" x14ac:dyDescent="0.3">
      <c r="F33" s="3">
        <v>0.11707640385341492</v>
      </c>
      <c r="G33" s="2">
        <v>2.2817517509727558</v>
      </c>
    </row>
    <row r="34" spans="3:7" x14ac:dyDescent="0.3">
      <c r="F34" s="3">
        <v>0.14881501780536158</v>
      </c>
      <c r="G34" s="2">
        <v>2.4175136186770354</v>
      </c>
    </row>
    <row r="46" spans="3:7" x14ac:dyDescent="0.3">
      <c r="D46" s="2" t="s">
        <v>14</v>
      </c>
      <c r="E46" s="2" t="s">
        <v>16</v>
      </c>
      <c r="F46" s="2" t="s">
        <v>17</v>
      </c>
    </row>
    <row r="47" spans="3:7" x14ac:dyDescent="0.3">
      <c r="C47" s="2" t="s">
        <v>15</v>
      </c>
      <c r="D47" s="2">
        <v>20.84</v>
      </c>
      <c r="E47" s="2">
        <v>25.344999999999999</v>
      </c>
      <c r="F47" s="2">
        <f>E47-D47</f>
        <v>4.504999999999999</v>
      </c>
    </row>
    <row r="48" spans="3:7" x14ac:dyDescent="0.3">
      <c r="C48" s="2" t="s">
        <v>15</v>
      </c>
      <c r="D48" s="2">
        <v>20.84</v>
      </c>
      <c r="E48" s="2">
        <v>25.344000000000001</v>
      </c>
      <c r="F48" s="2">
        <f t="shared" ref="F48:F49" si="8">E48-D48</f>
        <v>4.5040000000000013</v>
      </c>
    </row>
    <row r="49" spans="3:12" x14ac:dyDescent="0.3">
      <c r="C49" s="2" t="s">
        <v>20</v>
      </c>
      <c r="D49" s="2">
        <v>20.841000000000001</v>
      </c>
      <c r="E49" s="2">
        <v>25.523</v>
      </c>
      <c r="F49" s="2">
        <f t="shared" si="8"/>
        <v>4.6819999999999986</v>
      </c>
    </row>
    <row r="52" spans="3:12" x14ac:dyDescent="0.3">
      <c r="D52" s="2" t="s">
        <v>18</v>
      </c>
      <c r="E52" s="2" t="s">
        <v>19</v>
      </c>
    </row>
    <row r="53" spans="3:12" x14ac:dyDescent="0.3">
      <c r="C53" s="2">
        <v>1</v>
      </c>
      <c r="D53" s="2">
        <v>1.4012</v>
      </c>
      <c r="E53" s="8">
        <v>1.4012</v>
      </c>
    </row>
    <row r="54" spans="3:12" x14ac:dyDescent="0.3">
      <c r="C54" s="2">
        <v>2</v>
      </c>
      <c r="D54" s="2">
        <v>1.4011</v>
      </c>
      <c r="E54" s="8"/>
    </row>
    <row r="55" spans="3:12" x14ac:dyDescent="0.3">
      <c r="C55" s="2">
        <v>3</v>
      </c>
      <c r="D55" s="2">
        <v>1.4012</v>
      </c>
      <c r="E55" s="8"/>
    </row>
    <row r="56" spans="3:12" x14ac:dyDescent="0.3">
      <c r="D56" s="2">
        <f>AVERAGE(D53:D55)</f>
        <v>1.4011666666666667</v>
      </c>
    </row>
    <row r="57" spans="3:12" x14ac:dyDescent="0.3">
      <c r="I57" s="2">
        <v>1.4012</v>
      </c>
      <c r="J57" s="2">
        <v>0.80944666666666665</v>
      </c>
      <c r="K57" s="2">
        <f>(I57^2-1)/(I57^2+2)*(12.01*4+10*1.016+16)/J57</f>
        <v>22.28133691269656</v>
      </c>
      <c r="L57" s="2">
        <f>K57/10^6</f>
        <v>2.2281336912696559E-5</v>
      </c>
    </row>
  </sheetData>
  <mergeCells count="2">
    <mergeCell ref="O25:Q25"/>
    <mergeCell ref="E53:E5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GAQ H</dc:creator>
  <cp:lastModifiedBy>GAQ H</cp:lastModifiedBy>
  <dcterms:created xsi:type="dcterms:W3CDTF">2015-06-05T18:19:34Z</dcterms:created>
  <dcterms:modified xsi:type="dcterms:W3CDTF">2023-12-16T14:25:11Z</dcterms:modified>
</cp:coreProperties>
</file>